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DB309F6C-CAC0-4281-8E81-8B529A8C1C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_Mensual" sheetId="1" r:id="rId1"/>
    <sheet name="Dashboard" sheetId="2" r:id="rId2"/>
    <sheet name="Planeacion_Trimestral" sheetId="3" r:id="rId3"/>
    <sheet name="Recomendacion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B6" i="2"/>
  <c r="C5" i="2"/>
  <c r="B5" i="2"/>
  <c r="C4" i="2"/>
  <c r="B4" i="2"/>
  <c r="M8" i="1"/>
  <c r="L8" i="1"/>
  <c r="M7" i="1"/>
  <c r="L7" i="1"/>
  <c r="M6" i="1"/>
  <c r="L6" i="1"/>
  <c r="D6" i="2" l="1"/>
  <c r="C6" i="4" s="1"/>
  <c r="D5" i="2"/>
  <c r="C5" i="4" s="1"/>
  <c r="D4" i="2"/>
  <c r="C4" i="4" s="1"/>
</calcChain>
</file>

<file path=xl/sharedStrings.xml><?xml version="1.0" encoding="utf-8"?>
<sst xmlns="http://schemas.openxmlformats.org/spreadsheetml/2006/main" count="72" uniqueCount="64">
  <si>
    <t>ID</t>
  </si>
  <si>
    <t>Objetivo Estratégico</t>
  </si>
  <si>
    <t>Tipo de Objetivo</t>
  </si>
  <si>
    <t>Canal Principal</t>
  </si>
  <si>
    <t>Descripción de la Acción</t>
  </si>
  <si>
    <t>Responsable</t>
  </si>
  <si>
    <t>Fecha Inicio</t>
  </si>
  <si>
    <t>Fecha Fin</t>
  </si>
  <si>
    <t>Presupuesto</t>
  </si>
  <si>
    <t>Meta (valor numérico)</t>
  </si>
  <si>
    <t>Resultado</t>
  </si>
  <si>
    <t>% Avance</t>
  </si>
  <si>
    <t>Semáforo</t>
  </si>
  <si>
    <t>Notas</t>
  </si>
  <si>
    <t>Generar 50 leads al mes para el servicio de asesoría empresarial</t>
  </si>
  <si>
    <t>Leads</t>
  </si>
  <si>
    <t>Facebook Ads</t>
  </si>
  <si>
    <t>Campaña de tráfico a formulario con segmentación a dueños de PyME 30-55 años en CDMX y área metropolitana</t>
  </si>
  <si>
    <t>Mariana</t>
  </si>
  <si>
    <t>2025-01-05</t>
  </si>
  <si>
    <t>2025-01-31</t>
  </si>
  <si>
    <t>Primera iteración de campaña, se prueba mensaje de diagnóstico gratuito</t>
  </si>
  <si>
    <t>Incrementar 20% las ventas del mes respecto al promedio del último trimestre</t>
  </si>
  <si>
    <t>Ventas</t>
  </si>
  <si>
    <t>Instagram + WhatsApp</t>
  </si>
  <si>
    <t>Lanzar promoción 2x1 en primera compra con seguimiento personalizado por WhatsApp a todos los interesados</t>
  </si>
  <si>
    <t>Carlos</t>
  </si>
  <si>
    <t>2025-02-01</t>
  </si>
  <si>
    <t>2025-02-28</t>
  </si>
  <si>
    <t>Campaña apoyada por publicaciones orgánicas y testimonios de clientes</t>
  </si>
  <si>
    <t>Aumentar el reconocimiento de marca entre dueños de PyME en nuestra zona</t>
  </si>
  <si>
    <t>Branding</t>
  </si>
  <si>
    <t>Contenido Orgánico</t>
  </si>
  <si>
    <t>Publicar 3 cápsulas de valor a la semana en Instagram y LinkedIn sobre gestión PyME y casos reales</t>
  </si>
  <si>
    <t>Equipo de Contenido</t>
  </si>
  <si>
    <t>2025-03-01</t>
  </si>
  <si>
    <t>2025-03-31</t>
  </si>
  <si>
    <t>Se mide por número de publicaciones de valor realizadas en el mes</t>
  </si>
  <si>
    <t>Resumen de desempeño mensual</t>
  </si>
  <si>
    <t>Indicador</t>
  </si>
  <si>
    <t>Meta total</t>
  </si>
  <si>
    <t>Resultado total</t>
  </si>
  <si>
    <t>Branding (acciones)</t>
  </si>
  <si>
    <t>Trimestre</t>
  </si>
  <si>
    <t>Año</t>
  </si>
  <si>
    <t>Objetivo Trimestral</t>
  </si>
  <si>
    <t>Meta global</t>
  </si>
  <si>
    <t>Mes 1 - Meta</t>
  </si>
  <si>
    <t>Mes 2 - Meta</t>
  </si>
  <si>
    <t>Mes 3 - Meta</t>
  </si>
  <si>
    <t>Prioridad (Alta/Media/Baja)</t>
  </si>
  <si>
    <t>Notas de enfoque</t>
  </si>
  <si>
    <t>Q1</t>
  </si>
  <si>
    <t>Construir base de leads calificados para el área de asesoría PyME</t>
  </si>
  <si>
    <t>Dirección Comercial</t>
  </si>
  <si>
    <t>Alta</t>
  </si>
  <si>
    <t>Enfocar inversión en campañas de generación de registros y contenido de valor</t>
  </si>
  <si>
    <t>Panel de recomendaciones inteligentes</t>
  </si>
  <si>
    <t>Aspecto</t>
  </si>
  <si>
    <t>Condición evaluada</t>
  </si>
  <si>
    <t>Desempeño mensual vs meta</t>
  </si>
  <si>
    <t>Acciones ejecutadas vs planificadas</t>
  </si>
  <si>
    <t xml:space="preserve">Recomendación </t>
  </si>
  <si>
    <t>Plan de Marketing para 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</si>
</sst>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77F00"/>
      <name val="Calibri"/>
    </font>
    <font>
      <b/>
      <sz val="11"/>
      <name val="Calibri"/>
    </font>
    <font>
      <sz val="22"/>
      <color theme="1"/>
      <name val="ADLaM Display"/>
    </font>
  </fonts>
  <fills count="4">
    <fill>
      <patternFill patternType="none"/>
    </fill>
    <fill>
      <patternFill patternType="gray125"/>
    </fill>
    <fill>
      <patternFill patternType="solid">
        <fgColor rgb="FFF77F00"/>
        <bgColor rgb="FFF77F00"/>
      </patternFill>
    </fill>
    <fill>
      <patternFill patternType="solid">
        <fgColor rgb="FFF8F8F8"/>
        <bgColor rgb="FFF8F8F8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10" fontId="0" fillId="0" borderId="1" xfId="0" applyNumberFormat="1" applyBorder="1" applyAlignment="1">
      <alignment vertical="top" wrapText="1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Meta vs Resultado por indicador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Dashboard!$B$3</c:f>
              <c:strCache>
                <c:ptCount val="1"/>
                <c:pt idx="0">
                  <c:v>Meta total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Dashboard!$A$4:$A$6</c:f>
              <c:strCache>
                <c:ptCount val="3"/>
                <c:pt idx="0">
                  <c:v>Leads</c:v>
                </c:pt>
                <c:pt idx="1">
                  <c:v>Ventas</c:v>
                </c:pt>
                <c:pt idx="2">
                  <c:v>Branding (acciones)</c:v>
                </c:pt>
              </c:strCache>
            </c:strRef>
          </c:cat>
          <c:val>
            <c:numRef>
              <c:f>Dashboard!$B$4:$B$6</c:f>
              <c:numCache>
                <c:formatCode>General</c:formatCode>
                <c:ptCount val="3"/>
                <c:pt idx="0">
                  <c:v>50</c:v>
                </c:pt>
                <c:pt idx="1">
                  <c:v>20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0-428E-992F-F75C785E11D2}"/>
            </c:ext>
          </c:extLst>
        </c:ser>
        <c:ser>
          <c:idx val="1"/>
          <c:order val="1"/>
          <c:tx>
            <c:strRef>
              <c:f>Dashboard!$C$3</c:f>
              <c:strCache>
                <c:ptCount val="1"/>
                <c:pt idx="0">
                  <c:v>Resultado total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Dashboard!$A$4:$A$6</c:f>
              <c:strCache>
                <c:ptCount val="3"/>
                <c:pt idx="0">
                  <c:v>Leads</c:v>
                </c:pt>
                <c:pt idx="1">
                  <c:v>Ventas</c:v>
                </c:pt>
                <c:pt idx="2">
                  <c:v>Branding (acciones)</c:v>
                </c:pt>
              </c:strCache>
            </c:strRef>
          </c:cat>
          <c:val>
            <c:numRef>
              <c:f>Dashboard!$C$4:$C$6</c:f>
              <c:numCache>
                <c:formatCode>General</c:formatCode>
                <c:ptCount val="3"/>
                <c:pt idx="0">
                  <c:v>35</c:v>
                </c:pt>
                <c:pt idx="1">
                  <c:v>18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90-428E-992F-F75C785E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Indicador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Valor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984250</xdr:colOff>
      <xdr:row>0</xdr:row>
      <xdr:rowOff>101601</xdr:rowOff>
    </xdr:from>
    <xdr:to>
      <xdr:col>13</xdr:col>
      <xdr:colOff>2375063</xdr:colOff>
      <xdr:row>3</xdr:row>
      <xdr:rowOff>40013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6B913C-F9AF-7C9C-09CA-706D11875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9600" y="101601"/>
          <a:ext cx="2648113" cy="66866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69850</xdr:rowOff>
    </xdr:from>
    <xdr:to>
      <xdr:col>7</xdr:col>
      <xdr:colOff>749300</xdr:colOff>
      <xdr:row>2</xdr:row>
      <xdr:rowOff>112353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8D149E8-4B41-6857-EBF7-A40FD1C44B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67" b="43600"/>
        <a:stretch>
          <a:fillRect/>
        </a:stretch>
      </xdr:blipFill>
      <xdr:spPr>
        <a:xfrm>
          <a:off x="8591550" y="69850"/>
          <a:ext cx="2006600" cy="588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20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"/>
  <sheetViews>
    <sheetView tabSelected="1" topLeftCell="G1" workbookViewId="0">
      <selection activeCell="L4" sqref="L4"/>
    </sheetView>
  </sheetViews>
  <sheetFormatPr baseColWidth="10" defaultColWidth="8.7265625" defaultRowHeight="14.5" x14ac:dyDescent="0.35"/>
  <cols>
    <col min="1" max="1" width="6" customWidth="1"/>
    <col min="2" max="4" width="18" customWidth="1"/>
    <col min="5" max="5" width="45" customWidth="1"/>
    <col min="6" max="13" width="18" customWidth="1"/>
    <col min="14" max="14" width="35" customWidth="1"/>
  </cols>
  <sheetData>
    <row r="2" spans="1:14" ht="28.5" x14ac:dyDescent="0.65">
      <c r="I2" s="10" t="s">
        <v>63</v>
      </c>
      <c r="J2" s="10"/>
      <c r="K2" s="10"/>
      <c r="L2" s="10"/>
    </row>
    <row r="5" spans="1:14" ht="29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ht="58" x14ac:dyDescent="0.35">
      <c r="A6" s="2">
        <v>1</v>
      </c>
      <c r="B6" s="2" t="s">
        <v>14</v>
      </c>
      <c r="C6" s="2" t="s">
        <v>15</v>
      </c>
      <c r="D6" s="2" t="s">
        <v>16</v>
      </c>
      <c r="E6" s="2" t="s">
        <v>17</v>
      </c>
      <c r="F6" s="2" t="s">
        <v>18</v>
      </c>
      <c r="G6" s="3" t="s">
        <v>19</v>
      </c>
      <c r="H6" s="3" t="s">
        <v>20</v>
      </c>
      <c r="I6" s="4">
        <v>3500</v>
      </c>
      <c r="J6" s="4">
        <v>50</v>
      </c>
      <c r="K6" s="4">
        <v>35</v>
      </c>
      <c r="L6" s="5">
        <f>IF(J6&gt;0,K6/J6,0)</f>
        <v>0.7</v>
      </c>
      <c r="M6" s="2" t="str">
        <f>IF(J6=0,"Sin meta definida",IF(K6/J6&gt;=1,"Verde",IF(K6/J6&gt;=0.7,"Amarillo","Rojo")))</f>
        <v>Amarillo</v>
      </c>
      <c r="N6" s="2" t="s">
        <v>21</v>
      </c>
    </row>
    <row r="7" spans="1:14" ht="72.5" x14ac:dyDescent="0.35">
      <c r="A7" s="2">
        <v>2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3" t="s">
        <v>27</v>
      </c>
      <c r="H7" s="3" t="s">
        <v>28</v>
      </c>
      <c r="I7" s="4">
        <v>0</v>
      </c>
      <c r="J7" s="4">
        <v>20</v>
      </c>
      <c r="K7" s="4">
        <v>18</v>
      </c>
      <c r="L7" s="5">
        <f>IF(J7&gt;0,K7/J7,0)</f>
        <v>0.9</v>
      </c>
      <c r="M7" s="2" t="str">
        <f>IF(J7=0,"Sin meta definida",IF(K7/J7&gt;=1,"Verde",IF(K7/J7&gt;=0.7,"Amarillo","Rojo")))</f>
        <v>Amarillo</v>
      </c>
      <c r="N7" s="2" t="s">
        <v>29</v>
      </c>
    </row>
    <row r="8" spans="1:14" ht="72.5" x14ac:dyDescent="0.35">
      <c r="A8" s="2">
        <v>3</v>
      </c>
      <c r="B8" s="2" t="s">
        <v>30</v>
      </c>
      <c r="C8" s="2" t="s">
        <v>31</v>
      </c>
      <c r="D8" s="2" t="s">
        <v>32</v>
      </c>
      <c r="E8" s="2" t="s">
        <v>33</v>
      </c>
      <c r="F8" s="2" t="s">
        <v>34</v>
      </c>
      <c r="G8" s="3" t="s">
        <v>35</v>
      </c>
      <c r="H8" s="3" t="s">
        <v>36</v>
      </c>
      <c r="I8" s="4">
        <v>0</v>
      </c>
      <c r="J8" s="4">
        <v>12</v>
      </c>
      <c r="K8" s="4">
        <v>9</v>
      </c>
      <c r="L8" s="5">
        <f>IF(J8&gt;0,K8/J8,0)</f>
        <v>0.75</v>
      </c>
      <c r="M8" s="2" t="str">
        <f>IF(J8=0,"Sin meta definida",IF(K8/J8&gt;=1,"Verde",IF(K8/J8&gt;=0.7,"Amarillo","Rojo")))</f>
        <v>Amarillo</v>
      </c>
      <c r="N8" s="2" t="s">
        <v>37</v>
      </c>
    </row>
  </sheetData>
  <mergeCells count="1">
    <mergeCell ref="I2:L2"/>
  </mergeCells>
  <conditionalFormatting sqref="L6:L8">
    <cfRule type="colorScale" priority="1">
      <colorScale>
        <cfvo type="num" val="0"/>
        <cfvo type="num" val="0.7"/>
        <cfvo type="num" val="1"/>
        <color rgb="FFF94144"/>
        <color rgb="FFF9C74F"/>
        <color rgb="FF90BE6D"/>
      </colorScale>
    </cfRule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/>
  </sheetViews>
  <sheetFormatPr baseColWidth="10" defaultColWidth="8.7265625" defaultRowHeight="14.5" x14ac:dyDescent="0.35"/>
  <sheetData>
    <row r="1" spans="1:4" ht="18.5" x14ac:dyDescent="0.45">
      <c r="A1" s="6" t="s">
        <v>38</v>
      </c>
    </row>
    <row r="3" spans="1:4" x14ac:dyDescent="0.35">
      <c r="A3" s="7" t="s">
        <v>39</v>
      </c>
      <c r="B3" s="7" t="s">
        <v>40</v>
      </c>
      <c r="C3" s="7" t="s">
        <v>41</v>
      </c>
      <c r="D3" s="7" t="s">
        <v>11</v>
      </c>
    </row>
    <row r="4" spans="1:4" x14ac:dyDescent="0.35">
      <c r="A4" s="8" t="s">
        <v>15</v>
      </c>
      <c r="B4" s="8">
        <f>SUMIF(Plan_Mensual!C6:C8,"Leads",Plan_Mensual!J6:J8)</f>
        <v>50</v>
      </c>
      <c r="C4" s="8">
        <f>SUMIF(Plan_Mensual!C6:C8,"Leads",Plan_Mensual!K6:K8)</f>
        <v>35</v>
      </c>
      <c r="D4" s="9">
        <f>IF(B4&gt;0,C4/B4,0)</f>
        <v>0.7</v>
      </c>
    </row>
    <row r="5" spans="1:4" x14ac:dyDescent="0.35">
      <c r="A5" s="8" t="s">
        <v>23</v>
      </c>
      <c r="B5" s="8">
        <f>SUMIF(Plan_Mensual!C6:C8,"Ventas",Plan_Mensual!J6:J8)</f>
        <v>20</v>
      </c>
      <c r="C5" s="8">
        <f>SUMIF(Plan_Mensual!C6:C8,"Ventas",Plan_Mensual!K6:K8)</f>
        <v>18</v>
      </c>
      <c r="D5" s="9">
        <f>IF(B5&gt;0,C5/B5,0)</f>
        <v>0.9</v>
      </c>
    </row>
    <row r="6" spans="1:4" x14ac:dyDescent="0.35">
      <c r="A6" s="8" t="s">
        <v>42</v>
      </c>
      <c r="B6" s="8">
        <f>SUMIF(Plan_Mensual!C6:C8,"Branding",Plan_Mensual!J6:J8)</f>
        <v>12</v>
      </c>
      <c r="C6" s="8">
        <f>SUMIF(Plan_Mensual!C6:C8,"Branding",Plan_Mensual!K6:K8)</f>
        <v>9</v>
      </c>
      <c r="D6" s="9">
        <f>IF(B6&gt;0,C6/B6,0)</f>
        <v>0.75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"/>
  <sheetViews>
    <sheetView topLeftCell="B1" workbookViewId="0"/>
  </sheetViews>
  <sheetFormatPr baseColWidth="10" defaultColWidth="8.7265625" defaultRowHeight="14.5" x14ac:dyDescent="0.35"/>
  <cols>
    <col min="1" max="2" width="18" customWidth="1"/>
    <col min="3" max="3" width="45" customWidth="1"/>
    <col min="4" max="9" width="18" customWidth="1"/>
    <col min="10" max="10" width="40" customWidth="1"/>
  </cols>
  <sheetData>
    <row r="1" spans="1:10" ht="29" x14ac:dyDescent="0.3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</v>
      </c>
      <c r="I1" s="1" t="s">
        <v>50</v>
      </c>
      <c r="J1" s="1" t="s">
        <v>51</v>
      </c>
    </row>
    <row r="2" spans="1:10" ht="29" x14ac:dyDescent="0.35">
      <c r="A2" s="2" t="s">
        <v>52</v>
      </c>
      <c r="B2" s="2">
        <v>2025</v>
      </c>
      <c r="C2" s="2" t="s">
        <v>53</v>
      </c>
      <c r="D2" s="2">
        <v>150</v>
      </c>
      <c r="E2" s="2">
        <v>40</v>
      </c>
      <c r="F2" s="2">
        <v>50</v>
      </c>
      <c r="G2" s="2">
        <v>60</v>
      </c>
      <c r="H2" s="2" t="s">
        <v>54</v>
      </c>
      <c r="I2" s="2" t="s">
        <v>55</v>
      </c>
      <c r="J2" s="2" t="s">
        <v>56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C4" sqref="C4"/>
    </sheetView>
  </sheetViews>
  <sheetFormatPr baseColWidth="10" defaultColWidth="8.7265625" defaultRowHeight="14.5" x14ac:dyDescent="0.35"/>
  <cols>
    <col min="1" max="1" width="18" customWidth="1"/>
    <col min="2" max="2" width="30" customWidth="1"/>
    <col min="3" max="3" width="80" customWidth="1"/>
  </cols>
  <sheetData>
    <row r="1" spans="1:3" ht="18.5" x14ac:dyDescent="0.45">
      <c r="A1" s="6" t="s">
        <v>57</v>
      </c>
    </row>
    <row r="3" spans="1:3" x14ac:dyDescent="0.35">
      <c r="A3" s="7" t="s">
        <v>58</v>
      </c>
      <c r="B3" s="7" t="s">
        <v>59</v>
      </c>
      <c r="C3" s="7" t="s">
        <v>62</v>
      </c>
    </row>
    <row r="4" spans="1:3" x14ac:dyDescent="0.35">
      <c r="A4" s="2" t="s">
        <v>15</v>
      </c>
      <c r="B4" s="2" t="s">
        <v>60</v>
      </c>
      <c r="C4" s="2" t="str">
        <f>IF(Dashboard!D4&lt;0.7,"Tus campañas de generación de leads están por debajo del 70% de la meta. Revisa segmentación, mensaje principal y oferta de entrada.","Vas bien en generación de leads. Considera escalar inversión cuidando el costo por lead.")</f>
        <v>Vas bien en generación de leads. Considera escalar inversión cuidando el costo por lead.</v>
      </c>
    </row>
    <row r="5" spans="1:3" x14ac:dyDescent="0.35">
      <c r="A5" s="2" t="s">
        <v>23</v>
      </c>
      <c r="B5" s="2" t="s">
        <v>60</v>
      </c>
      <c r="C5" s="2" t="str">
        <f>IF(Dashboard!D5&lt;0.7,"Las ventas están lejos de la meta. Revisa la calidad de los leads, el seguimiento comercial y la claridad de tu propuesta de valor.","El desempeño en ventas es positivo. Documenta qué está funcionando y conviértelo en proceso estándar.")</f>
        <v>El desempeño en ventas es positivo. Documenta qué está funcionando y conviértelo en proceso estándar.</v>
      </c>
    </row>
    <row r="6" spans="1:3" ht="29" x14ac:dyDescent="0.35">
      <c r="A6" s="2" t="s">
        <v>31</v>
      </c>
      <c r="B6" s="2" t="s">
        <v>61</v>
      </c>
      <c r="C6" s="2" t="str">
        <f>IF(Dashboard!D6&lt;0.7,"Estás comunicando menos de lo planeado. Define un calendario de contenido sencillo pero constante y reutiliza piezas en varios canales.","Tu frecuencia de comunicación es adecuada. Comienza a medir interacción y calidad de comunidad, no solo cantidad de publicaciones.")</f>
        <v>Tu frecuencia de comunicación es adecuada. Comienza a medir interacción y calidad de comunidad, no solo cantidad de publicaciones.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Plan_Mensual</vt:lpstr>
      <vt:lpstr>Dashboard</vt:lpstr>
      <vt:lpstr>Planeacion_Trimestral</vt:lpstr>
      <vt:lpstr>Recomendaciones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Citosa Textiles</cp:lastModifiedBy>
  <dcterms:created xsi:type="dcterms:W3CDTF">2025-12-07T20:48:35Z</dcterms:created>
  <dcterms:modified xsi:type="dcterms:W3CDTF">2025-12-07T21:08:27Z</dcterms:modified>
</cp:coreProperties>
</file>